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ations\WQ\3_WM\NPS\CBinder\Funding\"/>
    </mc:Choice>
  </mc:AlternateContent>
  <xr:revisionPtr revIDLastSave="0" documentId="13_ncr:1_{973DC62D-B3F8-466D-B26D-2BB3202464D2}" xr6:coauthVersionLast="33" xr6:coauthVersionMax="33" xr10:uidLastSave="{00000000-0000-0000-0000-000000000000}"/>
  <bookViews>
    <workbookView xWindow="0" yWindow="96" windowWidth="19152" windowHeight="12336" xr2:uid="{00000000-000D-0000-FFFF-FFFF00000000}"/>
  </bookViews>
  <sheets>
    <sheet name="Part I Budget" sheetId="2" r:id="rId1"/>
    <sheet name="Part II Budget" sheetId="1" r:id="rId2"/>
    <sheet name="Part III Budget - BMPs" sheetId="4" r:id="rId3"/>
  </sheets>
  <definedNames>
    <definedName name="_xlnm.Print_Area" localSheetId="0">'Part I Budget'!$A$1:$G$29</definedName>
    <definedName name="_xlnm.Print_Area" localSheetId="1">'Part II Budget'!$B$1:$J$33</definedName>
    <definedName name="_xlnm.Print_Area" localSheetId="2">'Part III Budget - BMPs'!$A$1:$C$21</definedName>
  </definedNames>
  <calcPr calcId="179017"/>
</workbook>
</file>

<file path=xl/calcChain.xml><?xml version="1.0" encoding="utf-8"?>
<calcChain xmlns="http://schemas.openxmlformats.org/spreadsheetml/2006/main">
  <c r="D33" i="1" l="1"/>
  <c r="F33" i="1"/>
  <c r="G33" i="1"/>
  <c r="E32" i="1"/>
  <c r="F32" i="1"/>
  <c r="E27" i="1"/>
  <c r="D10" i="1"/>
  <c r="E10" i="1"/>
  <c r="F10" i="1"/>
  <c r="G10" i="1"/>
  <c r="C10" i="1"/>
  <c r="C15" i="1"/>
  <c r="C33" i="1" s="1"/>
  <c r="D15" i="1"/>
  <c r="D27" i="1" s="1"/>
  <c r="F15" i="1"/>
  <c r="F27" i="1" s="1"/>
  <c r="G15" i="1"/>
  <c r="E15" i="1"/>
  <c r="E33" i="1" s="1"/>
  <c r="F10" i="2"/>
  <c r="F13" i="2" s="1"/>
  <c r="C10" i="2"/>
  <c r="C13" i="2" s="1"/>
  <c r="D10" i="2"/>
  <c r="D13" i="2" s="1"/>
  <c r="E10" i="2"/>
  <c r="B10" i="2"/>
  <c r="B13" i="2" s="1"/>
  <c r="G7" i="2"/>
  <c r="H14" i="1"/>
  <c r="J14" i="1" s="1"/>
  <c r="H4" i="1"/>
  <c r="J4" i="1" s="1"/>
  <c r="H13" i="1"/>
  <c r="I13" i="1" s="1"/>
  <c r="E13" i="2"/>
  <c r="H6" i="1"/>
  <c r="J6" i="1" s="1"/>
  <c r="H9" i="1"/>
  <c r="I9" i="1" s="1"/>
  <c r="C21" i="2"/>
  <c r="D21" i="2"/>
  <c r="E21" i="2"/>
  <c r="F21" i="2"/>
  <c r="B21" i="2"/>
  <c r="D24" i="1"/>
  <c r="D32" i="1" s="1"/>
  <c r="E24" i="1"/>
  <c r="F24" i="1"/>
  <c r="G24" i="1"/>
  <c r="C24" i="1"/>
  <c r="H23" i="1"/>
  <c r="J23" i="1" s="1"/>
  <c r="G4" i="2"/>
  <c r="G8" i="2"/>
  <c r="G18" i="2"/>
  <c r="G19" i="2"/>
  <c r="G17" i="2"/>
  <c r="H19" i="1"/>
  <c r="I19" i="1" s="1"/>
  <c r="H18" i="1"/>
  <c r="I18" i="1" s="1"/>
  <c r="D20" i="1"/>
  <c r="E20" i="1"/>
  <c r="F20" i="1"/>
  <c r="G20" i="1"/>
  <c r="C20" i="1"/>
  <c r="H5" i="1"/>
  <c r="I5" i="1" s="1"/>
  <c r="H7" i="1"/>
  <c r="I7" i="1" s="1"/>
  <c r="H8" i="1"/>
  <c r="J8" i="1" s="1"/>
  <c r="G27" i="1" l="1"/>
  <c r="C27" i="1"/>
  <c r="C30" i="1" s="1"/>
  <c r="G32" i="1"/>
  <c r="C32" i="1"/>
  <c r="H10" i="1"/>
  <c r="H15" i="1"/>
  <c r="C29" i="1"/>
  <c r="F29" i="1"/>
  <c r="G30" i="1"/>
  <c r="I4" i="1"/>
  <c r="J13" i="1"/>
  <c r="I14" i="1"/>
  <c r="I6" i="1"/>
  <c r="H24" i="1"/>
  <c r="I24" i="1" s="1"/>
  <c r="J7" i="1"/>
  <c r="G13" i="2"/>
  <c r="G22" i="2" s="1"/>
  <c r="I23" i="1"/>
  <c r="J9" i="1"/>
  <c r="J19" i="1"/>
  <c r="G21" i="2"/>
  <c r="J18" i="1"/>
  <c r="H20" i="1"/>
  <c r="J20" i="1" s="1"/>
  <c r="I8" i="1"/>
  <c r="J5" i="1"/>
  <c r="J15" i="1" l="1"/>
  <c r="H33" i="1"/>
  <c r="H32" i="1"/>
  <c r="J10" i="1"/>
  <c r="J27" i="1" s="1"/>
  <c r="H27" i="1"/>
  <c r="I10" i="1"/>
  <c r="I15" i="1"/>
  <c r="J24" i="1"/>
  <c r="G10" i="2"/>
  <c r="G29" i="1"/>
  <c r="I20" i="1"/>
  <c r="F30" i="1"/>
  <c r="D29" i="1"/>
  <c r="D30" i="1"/>
  <c r="E30" i="1"/>
  <c r="E29" i="1"/>
  <c r="I27" i="1" l="1"/>
  <c r="H30" i="1"/>
  <c r="H29" i="1"/>
</calcChain>
</file>

<file path=xl/sharedStrings.xml><?xml version="1.0" encoding="utf-8"?>
<sst xmlns="http://schemas.openxmlformats.org/spreadsheetml/2006/main" count="95" uniqueCount="90">
  <si>
    <t>Total Costs</t>
  </si>
  <si>
    <t>319 Funds</t>
  </si>
  <si>
    <t>Objective 1: PERSONNEL/SUPPORT/ADMIN</t>
  </si>
  <si>
    <t>Salary/Fringe</t>
  </si>
  <si>
    <t>Travel</t>
  </si>
  <si>
    <t>Equipment/Supplies</t>
  </si>
  <si>
    <t>Training</t>
  </si>
  <si>
    <t xml:space="preserve">    Subtotals</t>
  </si>
  <si>
    <t>Animal Waste Management BMPs</t>
  </si>
  <si>
    <t>Total 319/Non-federal Budget</t>
  </si>
  <si>
    <t>Part 1:  Funding Sources</t>
  </si>
  <si>
    <t>Total</t>
  </si>
  <si>
    <t>EPA SECTION 319 FUNDS</t>
  </si>
  <si>
    <t>OTHER FEDERAL FUNDS</t>
  </si>
  <si>
    <t>2)FSA (CRP)</t>
  </si>
  <si>
    <t>3) NDDoH</t>
  </si>
  <si>
    <t>STATE/LOCAL MATCH</t>
  </si>
  <si>
    <t>2) Landowners (FA)</t>
  </si>
  <si>
    <t xml:space="preserve">    </t>
  </si>
  <si>
    <t>TOTAL BUDGET</t>
  </si>
  <si>
    <t>FA:  Financial Assistance</t>
  </si>
  <si>
    <t>TA: Technical Assistance</t>
  </si>
  <si>
    <t>SCD: Soil Conservation District</t>
  </si>
  <si>
    <t>NRCS: Natural Resource Conservation Service</t>
  </si>
  <si>
    <t>FSA:  Farm Service Agency</t>
  </si>
  <si>
    <t>NDDoH:  North Dakota Department of Health</t>
  </si>
  <si>
    <t>1)FY 2013  Funds (FA)</t>
  </si>
  <si>
    <t>Objective 4:  Water Quality Monitoring</t>
  </si>
  <si>
    <t>Public meetings/Workshops/Tours</t>
  </si>
  <si>
    <t>Survey/Newsletters/News releases</t>
  </si>
  <si>
    <t>Subtotals</t>
  </si>
  <si>
    <t>1) NRCS (TA, EQIP, and other programs)</t>
  </si>
  <si>
    <t>Part 2:  Detailed Budget (Section 319/Non-Federal)</t>
  </si>
  <si>
    <t>Practice Code</t>
  </si>
  <si>
    <t>Practice Description</t>
  </si>
  <si>
    <t>Cost per unit</t>
  </si>
  <si>
    <t>Cover Crop</t>
  </si>
  <si>
    <t>$20.00/ac</t>
  </si>
  <si>
    <t>Well Decommissioning</t>
  </si>
  <si>
    <t>$900.00 each</t>
  </si>
  <si>
    <t>Fencing</t>
  </si>
  <si>
    <t>$1.15/ft</t>
  </si>
  <si>
    <t>Windbreak/Shelterbelt Establishment</t>
  </si>
  <si>
    <t>$20.00/hlnft</t>
  </si>
  <si>
    <t>Riparian Herbaceous Cover</t>
  </si>
  <si>
    <t>$300.00/ac</t>
  </si>
  <si>
    <t>Filter Strip</t>
  </si>
  <si>
    <t>$125.00/ac</t>
  </si>
  <si>
    <t>Grassed Waterway</t>
  </si>
  <si>
    <t>$25.00/ft</t>
  </si>
  <si>
    <t>Pasture &amp; Hayland Planting</t>
  </si>
  <si>
    <t>$35.00/ac</t>
  </si>
  <si>
    <t>Pipelines</t>
  </si>
  <si>
    <t>$3.00/ft</t>
  </si>
  <si>
    <t>528A</t>
  </si>
  <si>
    <t>Prescribed Grazing</t>
  </si>
  <si>
    <t>$5.00/ac</t>
  </si>
  <si>
    <t>Range Planting</t>
  </si>
  <si>
    <t>$40.00/ac</t>
  </si>
  <si>
    <t>Nutrient Management</t>
  </si>
  <si>
    <t>Salinity &amp; Sodic Soil Management</t>
  </si>
  <si>
    <t>Trough and Tank</t>
  </si>
  <si>
    <t>Well (livestock only)</t>
  </si>
  <si>
    <t>Alternative Power Source</t>
  </si>
  <si>
    <t>$8000 each</t>
  </si>
  <si>
    <t>Waste Utilization</t>
  </si>
  <si>
    <t>$2.00/ton</t>
  </si>
  <si>
    <t>Septic System</t>
  </si>
  <si>
    <t>$8,000 each</t>
  </si>
  <si>
    <t>Livestock Manure Management System
(full or partial)</t>
  </si>
  <si>
    <t>SCD meetings</t>
  </si>
  <si>
    <t>Sampling/Transport/Supplies</t>
  </si>
  <si>
    <t>* Additional BMPs will be implemented as needed in accordance with Section 319
   guidelines.</t>
  </si>
  <si>
    <t>Producer BMP match per year</t>
  </si>
  <si>
    <t>Total local match per year</t>
  </si>
  <si>
    <t>Section 319 Funds per year</t>
  </si>
  <si>
    <t>BMPs for Rangeland, Cropland, Riparian, etc.</t>
  </si>
  <si>
    <t>SCD match per year</t>
  </si>
  <si>
    <t>Total for all Objectives/Tasks</t>
  </si>
  <si>
    <t>Part 3: Projected BMP List</t>
  </si>
  <si>
    <t>TOTAL FEDERAL FUNDS</t>
  </si>
  <si>
    <t>Cash and In-kind Match</t>
  </si>
  <si>
    <t>Office Space</t>
  </si>
  <si>
    <t xml:space="preserve"> Objective 2: Financial &amp; Technical Assistance</t>
  </si>
  <si>
    <t>Objective 3:  Information/Education</t>
  </si>
  <si>
    <t>TOTAL PROJECT COST</t>
  </si>
  <si>
    <t>Columns C-G of Line 29, 32 and 33 may be copied and paste into the Part I budget table. Make sure to use the Paste Special - Values function.</t>
  </si>
  <si>
    <t>1) XXXXX SCD (TA &amp; FA)</t>
  </si>
  <si>
    <t>Take column amounts from lines 32 &amp; 33 of the Part II Budget Table</t>
  </si>
  <si>
    <t>Take column amounts from line 29 of the Part II Budget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</si>
</sst>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0" fontId="0" fillId="0" borderId="11" xfId="0" applyBorder="1"/>
    <xf numFmtId="0" fontId="0" fillId="4" borderId="3" xfId="0" applyFill="1" applyBorder="1"/>
    <xf numFmtId="164" fontId="1" fillId="4" borderId="4" xfId="0" applyNumberFormat="1" applyFont="1" applyFill="1" applyBorder="1"/>
    <xf numFmtId="164" fontId="1" fillId="4" borderId="5" xfId="0" applyNumberFormat="1" applyFont="1" applyFill="1" applyBorder="1"/>
    <xf numFmtId="164" fontId="0" fillId="4" borderId="4" xfId="0" applyNumberFormat="1" applyFill="1" applyBorder="1"/>
    <xf numFmtId="164" fontId="0" fillId="4" borderId="5" xfId="0" applyNumberFormat="1" applyFill="1" applyBorder="1"/>
    <xf numFmtId="0" fontId="1" fillId="0" borderId="1" xfId="0" applyFont="1" applyBorder="1" applyAlignment="1">
      <alignment vertical="center"/>
    </xf>
    <xf numFmtId="164" fontId="1" fillId="0" borderId="15" xfId="0" applyNumberFormat="1" applyFont="1" applyBorder="1" applyAlignment="1">
      <alignment horizontal="right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6" fontId="1" fillId="0" borderId="1" xfId="0" applyNumberFormat="1" applyFont="1" applyBorder="1" applyAlignment="1">
      <alignment horizontal="right" vertical="top" wrapText="1"/>
    </xf>
    <xf numFmtId="0" fontId="0" fillId="5" borderId="0" xfId="0" applyFill="1"/>
    <xf numFmtId="164" fontId="0" fillId="5" borderId="0" xfId="0" applyNumberFormat="1" applyFill="1"/>
    <xf numFmtId="0" fontId="0" fillId="6" borderId="0" xfId="0" applyFill="1"/>
    <xf numFmtId="164" fontId="0" fillId="6" borderId="0" xfId="0" applyNumberFormat="1" applyFill="1"/>
    <xf numFmtId="0" fontId="0" fillId="7" borderId="0" xfId="0" applyFill="1"/>
    <xf numFmtId="164" fontId="0" fillId="7" borderId="0" xfId="0" applyNumberFormat="1" applyFill="1"/>
    <xf numFmtId="0" fontId="0" fillId="8" borderId="0" xfId="0" applyFill="1"/>
    <xf numFmtId="164" fontId="0" fillId="8" borderId="0" xfId="0" applyNumberFormat="1" applyFill="1"/>
    <xf numFmtId="0" fontId="0" fillId="4" borderId="0" xfId="0" applyFill="1"/>
    <xf numFmtId="164" fontId="0" fillId="4" borderId="0" xfId="0" applyNumberFormat="1" applyFill="1"/>
    <xf numFmtId="0" fontId="1" fillId="10" borderId="14" xfId="0" applyFont="1" applyFill="1" applyBorder="1"/>
    <xf numFmtId="164" fontId="1" fillId="10" borderId="14" xfId="0" applyNumberFormat="1" applyFont="1" applyFill="1" applyBorder="1" applyAlignment="1">
      <alignment horizontal="right"/>
    </xf>
    <xf numFmtId="0" fontId="0" fillId="10" borderId="1" xfId="0" applyFill="1" applyBorder="1"/>
    <xf numFmtId="164" fontId="1" fillId="10" borderId="1" xfId="0" applyNumberFormat="1" applyFont="1" applyFill="1" applyBorder="1" applyAlignment="1">
      <alignment horizontal="right"/>
    </xf>
    <xf numFmtId="0" fontId="0" fillId="4" borderId="7" xfId="0" applyFill="1" applyBorder="1"/>
    <xf numFmtId="0" fontId="0" fillId="4" borderId="8" xfId="0" applyFill="1" applyBorder="1"/>
    <xf numFmtId="0" fontId="0" fillId="4" borderId="0" xfId="0" applyFill="1" applyBorder="1"/>
    <xf numFmtId="0" fontId="0" fillId="4" borderId="5" xfId="0" applyFill="1" applyBorder="1"/>
    <xf numFmtId="0" fontId="1" fillId="0" borderId="3" xfId="0" applyFont="1" applyBorder="1"/>
    <xf numFmtId="0" fontId="0" fillId="4" borderId="19" xfId="0" applyFill="1" applyBorder="1"/>
    <xf numFmtId="0" fontId="1" fillId="4" borderId="19" xfId="0" applyFont="1" applyFill="1" applyBorder="1"/>
    <xf numFmtId="0" fontId="0" fillId="4" borderId="16" xfId="0" applyFill="1" applyBorder="1"/>
    <xf numFmtId="164" fontId="1" fillId="4" borderId="1" xfId="0" applyNumberFormat="1" applyFont="1" applyFill="1" applyBorder="1" applyAlignment="1">
      <alignment horizontal="right"/>
    </xf>
    <xf numFmtId="164" fontId="1" fillId="4" borderId="14" xfId="0" applyNumberFormat="1" applyFont="1" applyFill="1" applyBorder="1" applyAlignment="1">
      <alignment horizontal="right"/>
    </xf>
    <xf numFmtId="164" fontId="1" fillId="4" borderId="4" xfId="0" applyNumberFormat="1" applyFont="1" applyFill="1" applyBorder="1" applyAlignment="1">
      <alignment horizontal="right"/>
    </xf>
    <xf numFmtId="164" fontId="1" fillId="4" borderId="5" xfId="0" applyNumberFormat="1" applyFont="1" applyFill="1" applyBorder="1" applyAlignment="1">
      <alignment horizontal="right"/>
    </xf>
    <xf numFmtId="0" fontId="0" fillId="4" borderId="1" xfId="0" applyFill="1" applyBorder="1"/>
    <xf numFmtId="164" fontId="1" fillId="9" borderId="15" xfId="0" applyNumberFormat="1" applyFont="1" applyFill="1" applyBorder="1" applyAlignment="1">
      <alignment horizontal="right"/>
    </xf>
    <xf numFmtId="0" fontId="1" fillId="4" borderId="22" xfId="0" applyFont="1" applyFill="1" applyBorder="1"/>
    <xf numFmtId="164" fontId="1" fillId="4" borderId="6" xfId="0" applyNumberFormat="1" applyFont="1" applyFill="1" applyBorder="1" applyAlignment="1">
      <alignment horizontal="right"/>
    </xf>
    <xf numFmtId="164" fontId="1" fillId="4" borderId="7" xfId="0" applyNumberFormat="1" applyFont="1" applyFill="1" applyBorder="1" applyAlignment="1">
      <alignment horizontal="right"/>
    </xf>
    <xf numFmtId="0" fontId="1" fillId="4" borderId="0" xfId="0" applyFont="1" applyFill="1" applyBorder="1"/>
    <xf numFmtId="164" fontId="1" fillId="4" borderId="0" xfId="0" applyNumberFormat="1" applyFont="1" applyFill="1" applyBorder="1" applyAlignment="1">
      <alignment horizontal="right"/>
    </xf>
    <xf numFmtId="0" fontId="1" fillId="2" borderId="1" xfId="0" applyFont="1" applyFill="1" applyBorder="1"/>
    <xf numFmtId="164" fontId="1" fillId="8" borderId="1" xfId="0" applyNumberFormat="1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right"/>
    </xf>
    <xf numFmtId="164" fontId="1" fillId="6" borderId="14" xfId="0" applyNumberFormat="1" applyFont="1" applyFill="1" applyBorder="1" applyAlignment="1">
      <alignment horizontal="right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0" fontId="0" fillId="4" borderId="22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1" fillId="4" borderId="0" xfId="0" applyFont="1" applyFill="1"/>
    <xf numFmtId="0" fontId="1" fillId="2" borderId="21" xfId="0" applyFont="1" applyFill="1" applyBorder="1" applyAlignment="1"/>
    <xf numFmtId="0" fontId="0" fillId="2" borderId="17" xfId="0" applyFill="1" applyBorder="1" applyAlignment="1"/>
    <xf numFmtId="0" fontId="0" fillId="2" borderId="18" xfId="0" applyFill="1" applyBorder="1" applyAlignment="1"/>
    <xf numFmtId="0" fontId="1" fillId="2" borderId="20" xfId="0" applyFont="1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2" fillId="2" borderId="10" xfId="0" applyFont="1" applyFill="1" applyBorder="1" applyAlignment="1"/>
    <xf numFmtId="0" fontId="0" fillId="0" borderId="6" xfId="0" applyBorder="1" applyAlignment="1"/>
    <xf numFmtId="0" fontId="0" fillId="0" borderId="7" xfId="0" applyBorder="1" applyAlignment="1"/>
    <xf numFmtId="0" fontId="1" fillId="2" borderId="8" xfId="0" applyFont="1" applyFill="1" applyBorder="1" applyAlignment="1"/>
    <xf numFmtId="0" fontId="0" fillId="2" borderId="9" xfId="0" applyFill="1" applyBorder="1" applyAlignment="1"/>
    <xf numFmtId="0" fontId="0" fillId="2" borderId="2" xfId="0" applyFill="1" applyBorder="1" applyAlignment="1"/>
    <xf numFmtId="0" fontId="0" fillId="10" borderId="22" xfId="0" applyFill="1" applyBorder="1" applyAlignment="1"/>
    <xf numFmtId="0" fontId="0" fillId="10" borderId="6" xfId="0" applyFill="1" applyBorder="1" applyAlignment="1"/>
    <xf numFmtId="0" fontId="0" fillId="10" borderId="7" xfId="0" applyFill="1" applyBorder="1" applyAlignment="1"/>
    <xf numFmtId="0" fontId="0" fillId="10" borderId="8" xfId="0" applyFill="1" applyBorder="1" applyAlignment="1"/>
    <xf numFmtId="0" fontId="0" fillId="10" borderId="9" xfId="0" applyFill="1" applyBorder="1" applyAlignment="1"/>
    <xf numFmtId="0" fontId="0" fillId="10" borderId="2" xfId="0" applyFill="1" applyBorder="1" applyAlignment="1"/>
    <xf numFmtId="0" fontId="1" fillId="2" borderId="3" xfId="0" applyFont="1" applyFill="1" applyBorder="1" applyAlignment="1"/>
    <xf numFmtId="0" fontId="0" fillId="0" borderId="4" xfId="0" applyBorder="1" applyAlignment="1"/>
    <xf numFmtId="0" fontId="0" fillId="0" borderId="5" xfId="0" applyBorder="1" applyAlignment="1"/>
    <xf numFmtId="0" fontId="3" fillId="4" borderId="22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2" fillId="2" borderId="3" xfId="0" applyFont="1" applyFill="1" applyBorder="1" applyAlignment="1"/>
    <xf numFmtId="0" fontId="0" fillId="2" borderId="8" xfId="0" applyFill="1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2" borderId="4" xfId="0" applyFill="1" applyBorder="1" applyAlignment="1"/>
    <xf numFmtId="0" fontId="0" fillId="2" borderId="5" xfId="0" applyFill="1" applyBorder="1" applyAlignment="1"/>
    <xf numFmtId="0" fontId="0" fillId="3" borderId="0" xfId="0" applyFill="1" applyBorder="1" applyAlignment="1"/>
    <xf numFmtId="0" fontId="3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65"/>
  <sheetViews>
    <sheetView tabSelected="1" workbookViewId="0">
      <selection activeCell="J11" sqref="J11"/>
    </sheetView>
  </sheetViews>
  <sheetFormatPr defaultRowHeight="14.4" x14ac:dyDescent="0.3"/>
  <cols>
    <col min="1" max="1" width="42.109375" customWidth="1"/>
    <col min="7" max="7" width="11.44140625" customWidth="1"/>
    <col min="8" max="8" width="9.109375" style="28"/>
    <col min="9" max="10" width="10.109375" style="28" bestFit="1" customWidth="1"/>
    <col min="11" max="45" width="9.109375" style="28"/>
  </cols>
  <sheetData>
    <row r="1" spans="1:12" ht="15.6" x14ac:dyDescent="0.3">
      <c r="A1" s="72" t="s">
        <v>10</v>
      </c>
      <c r="B1" s="73"/>
      <c r="C1" s="73"/>
      <c r="D1" s="73"/>
      <c r="E1" s="73"/>
      <c r="F1" s="73"/>
      <c r="G1" s="74"/>
    </row>
    <row r="2" spans="1:12" ht="30.75" customHeight="1" x14ac:dyDescent="0.3">
      <c r="A2" s="7"/>
      <c r="B2" s="2">
        <v>2013</v>
      </c>
      <c r="C2" s="2">
        <v>2014</v>
      </c>
      <c r="D2" s="2">
        <v>2015</v>
      </c>
      <c r="E2" s="2">
        <v>2016</v>
      </c>
      <c r="F2" s="2">
        <v>2017</v>
      </c>
      <c r="G2" s="2" t="s">
        <v>11</v>
      </c>
    </row>
    <row r="3" spans="1:12" x14ac:dyDescent="0.3">
      <c r="A3" s="69" t="s">
        <v>12</v>
      </c>
      <c r="B3" s="70"/>
      <c r="C3" s="70"/>
      <c r="D3" s="70"/>
      <c r="E3" s="70"/>
      <c r="F3" s="70"/>
      <c r="G3" s="71"/>
      <c r="I3" s="59" t="s">
        <v>89</v>
      </c>
      <c r="J3" s="60"/>
      <c r="K3" s="60"/>
      <c r="L3" s="61"/>
    </row>
    <row r="4" spans="1:12" x14ac:dyDescent="0.3">
      <c r="A4" s="38" t="s">
        <v>26</v>
      </c>
      <c r="B4" s="6">
        <v>32917.799999999996</v>
      </c>
      <c r="C4" s="6">
        <v>35034</v>
      </c>
      <c r="D4" s="6">
        <v>102523.8</v>
      </c>
      <c r="E4" s="6">
        <v>103440</v>
      </c>
      <c r="F4" s="6">
        <v>104684.4</v>
      </c>
      <c r="G4" s="4">
        <f>SUM(B4:F4)</f>
        <v>378600</v>
      </c>
      <c r="I4" s="62"/>
      <c r="J4" s="63"/>
      <c r="K4" s="63"/>
      <c r="L4" s="64"/>
    </row>
    <row r="5" spans="1:12" x14ac:dyDescent="0.3">
      <c r="A5" s="39"/>
      <c r="B5" s="36"/>
      <c r="C5" s="36"/>
      <c r="D5" s="36"/>
      <c r="E5" s="36"/>
      <c r="F5" s="36"/>
      <c r="G5" s="34"/>
    </row>
    <row r="6" spans="1:12" x14ac:dyDescent="0.3">
      <c r="A6" s="69" t="s">
        <v>16</v>
      </c>
      <c r="B6" s="70"/>
      <c r="C6" s="70"/>
      <c r="D6" s="70"/>
      <c r="E6" s="70"/>
      <c r="F6" s="70"/>
      <c r="G6" s="71"/>
    </row>
    <row r="7" spans="1:12" x14ac:dyDescent="0.3">
      <c r="A7" s="1" t="s">
        <v>87</v>
      </c>
      <c r="B7" s="4">
        <v>21945.200000000001</v>
      </c>
      <c r="C7" s="4">
        <v>23356</v>
      </c>
      <c r="D7" s="4">
        <v>22349.200000000001</v>
      </c>
      <c r="E7" s="4">
        <v>22960</v>
      </c>
      <c r="F7" s="4">
        <v>23789.600000000002</v>
      </c>
      <c r="G7" s="4">
        <f>SUM(B7:F7)</f>
        <v>114400</v>
      </c>
      <c r="I7" s="59" t="s">
        <v>88</v>
      </c>
      <c r="J7" s="60"/>
      <c r="K7" s="60"/>
      <c r="L7" s="61"/>
    </row>
    <row r="8" spans="1:12" x14ac:dyDescent="0.3">
      <c r="A8" s="1" t="s">
        <v>17</v>
      </c>
      <c r="B8" s="4">
        <v>0</v>
      </c>
      <c r="C8" s="4">
        <v>0</v>
      </c>
      <c r="D8" s="4">
        <v>46000</v>
      </c>
      <c r="E8" s="4">
        <v>46000</v>
      </c>
      <c r="F8" s="4">
        <v>46000</v>
      </c>
      <c r="G8" s="4">
        <f>SUM(B8:F8)</f>
        <v>138000</v>
      </c>
      <c r="I8" s="62"/>
      <c r="J8" s="63"/>
      <c r="K8" s="63"/>
      <c r="L8" s="64"/>
    </row>
    <row r="9" spans="1:12" x14ac:dyDescent="0.3">
      <c r="A9" s="39"/>
      <c r="B9" s="36"/>
      <c r="C9" s="36"/>
      <c r="D9" s="36"/>
      <c r="E9" s="36"/>
      <c r="F9" s="36"/>
      <c r="G9" s="37"/>
    </row>
    <row r="10" spans="1:12" x14ac:dyDescent="0.3">
      <c r="A10" s="1" t="s">
        <v>7</v>
      </c>
      <c r="B10" s="4">
        <f>SUM(B7:B8)</f>
        <v>21945.200000000001</v>
      </c>
      <c r="C10" s="4">
        <f t="shared" ref="C10:E10" si="0">SUM(C7:C8)</f>
        <v>23356</v>
      </c>
      <c r="D10" s="4">
        <f t="shared" si="0"/>
        <v>68349.2</v>
      </c>
      <c r="E10" s="4">
        <f t="shared" si="0"/>
        <v>68960</v>
      </c>
      <c r="F10" s="4">
        <f>SUM(F7:F8)</f>
        <v>69789.600000000006</v>
      </c>
      <c r="G10" s="4">
        <f>SUM(B10:F10)</f>
        <v>252400</v>
      </c>
    </row>
    <row r="11" spans="1:12" x14ac:dyDescent="0.3">
      <c r="A11" s="40" t="s">
        <v>18</v>
      </c>
      <c r="B11" s="36"/>
      <c r="C11" s="36"/>
      <c r="D11" s="36"/>
      <c r="E11" s="36"/>
      <c r="F11" s="36"/>
      <c r="G11" s="41"/>
    </row>
    <row r="12" spans="1:12" x14ac:dyDescent="0.3">
      <c r="A12" s="75" t="s">
        <v>19</v>
      </c>
      <c r="B12" s="76"/>
      <c r="C12" s="76"/>
      <c r="D12" s="76"/>
      <c r="E12" s="76"/>
      <c r="F12" s="76"/>
      <c r="G12" s="77"/>
    </row>
    <row r="13" spans="1:12" x14ac:dyDescent="0.3">
      <c r="A13" s="35"/>
      <c r="B13" s="14">
        <f>SUM(B4,B10)</f>
        <v>54863</v>
      </c>
      <c r="C13" s="14">
        <f t="shared" ref="C13:F13" si="1">SUM(C4,C10)</f>
        <v>58390</v>
      </c>
      <c r="D13" s="14">
        <f t="shared" si="1"/>
        <v>170873</v>
      </c>
      <c r="E13" s="14">
        <f t="shared" si="1"/>
        <v>172400</v>
      </c>
      <c r="F13" s="14">
        <f t="shared" si="1"/>
        <v>174474</v>
      </c>
      <c r="G13" s="47">
        <f>SUM(B13:F13)</f>
        <v>631000</v>
      </c>
      <c r="I13" s="29"/>
      <c r="J13" s="29"/>
    </row>
    <row r="14" spans="1:12" s="28" customFormat="1" x14ac:dyDescent="0.3">
      <c r="A14" s="78"/>
      <c r="B14" s="79"/>
      <c r="C14" s="79"/>
      <c r="D14" s="79"/>
      <c r="E14" s="79"/>
      <c r="F14" s="79"/>
      <c r="G14" s="80"/>
      <c r="I14" s="29"/>
    </row>
    <row r="15" spans="1:12" s="28" customFormat="1" x14ac:dyDescent="0.3">
      <c r="A15" s="81"/>
      <c r="B15" s="82"/>
      <c r="C15" s="82"/>
      <c r="D15" s="82"/>
      <c r="E15" s="82"/>
      <c r="F15" s="82"/>
      <c r="G15" s="83"/>
    </row>
    <row r="16" spans="1:12" x14ac:dyDescent="0.3">
      <c r="A16" s="66" t="s">
        <v>13</v>
      </c>
      <c r="B16" s="67"/>
      <c r="C16" s="67"/>
      <c r="D16" s="67"/>
      <c r="E16" s="67"/>
      <c r="F16" s="67"/>
      <c r="G16" s="68"/>
    </row>
    <row r="17" spans="1:7" x14ac:dyDescent="0.3">
      <c r="A17" s="46" t="s">
        <v>31</v>
      </c>
      <c r="B17" s="42">
        <v>0</v>
      </c>
      <c r="C17" s="42">
        <v>125000</v>
      </c>
      <c r="D17" s="42">
        <v>125000</v>
      </c>
      <c r="E17" s="42">
        <v>125000</v>
      </c>
      <c r="F17" s="42">
        <v>125000</v>
      </c>
      <c r="G17" s="42">
        <f>SUM(B17:F17)</f>
        <v>500000</v>
      </c>
    </row>
    <row r="18" spans="1:7" x14ac:dyDescent="0.3">
      <c r="A18" s="46" t="s">
        <v>14</v>
      </c>
      <c r="B18" s="42">
        <v>0</v>
      </c>
      <c r="C18" s="42">
        <v>3500</v>
      </c>
      <c r="D18" s="42">
        <v>3500</v>
      </c>
      <c r="E18" s="42">
        <v>3500</v>
      </c>
      <c r="F18" s="42">
        <v>3500</v>
      </c>
      <c r="G18" s="42">
        <f t="shared" ref="G18:G21" si="2">SUM(B18:F18)</f>
        <v>14000</v>
      </c>
    </row>
    <row r="19" spans="1:7" x14ac:dyDescent="0.3">
      <c r="A19" s="46" t="s">
        <v>15</v>
      </c>
      <c r="B19" s="43">
        <v>0</v>
      </c>
      <c r="C19" s="43">
        <v>0</v>
      </c>
      <c r="D19" s="43">
        <v>6500</v>
      </c>
      <c r="E19" s="43">
        <v>6500</v>
      </c>
      <c r="F19" s="43">
        <v>6500</v>
      </c>
      <c r="G19" s="43">
        <f t="shared" si="2"/>
        <v>19500</v>
      </c>
    </row>
    <row r="20" spans="1:7" x14ac:dyDescent="0.3">
      <c r="A20" s="39"/>
      <c r="B20" s="44"/>
      <c r="C20" s="44"/>
      <c r="D20" s="44"/>
      <c r="E20" s="44"/>
      <c r="F20" s="44"/>
      <c r="G20" s="45"/>
    </row>
    <row r="21" spans="1:7" x14ac:dyDescent="0.3">
      <c r="A21" s="53" t="s">
        <v>80</v>
      </c>
      <c r="B21" s="14">
        <f>SUM(B17:B19)</f>
        <v>0</v>
      </c>
      <c r="C21" s="14">
        <f t="shared" ref="C21:F21" si="3">SUM(C17:C19)</f>
        <v>128500</v>
      </c>
      <c r="D21" s="14">
        <f t="shared" si="3"/>
        <v>135000</v>
      </c>
      <c r="E21" s="14">
        <f t="shared" si="3"/>
        <v>135000</v>
      </c>
      <c r="F21" s="14">
        <f t="shared" si="3"/>
        <v>135000</v>
      </c>
      <c r="G21" s="47">
        <f t="shared" si="2"/>
        <v>533500</v>
      </c>
    </row>
    <row r="22" spans="1:7" s="36" customFormat="1" x14ac:dyDescent="0.3">
      <c r="A22" s="84" t="s">
        <v>85</v>
      </c>
      <c r="B22" s="85"/>
      <c r="C22" s="85"/>
      <c r="D22" s="85"/>
      <c r="E22" s="85"/>
      <c r="F22" s="86"/>
      <c r="G22" s="47">
        <f>SUM(G13,G21)</f>
        <v>1164500</v>
      </c>
    </row>
    <row r="23" spans="1:7" s="36" customFormat="1" x14ac:dyDescent="0.3">
      <c r="A23" s="51"/>
      <c r="B23" s="52"/>
      <c r="C23" s="52"/>
      <c r="D23" s="52"/>
      <c r="E23" s="52"/>
      <c r="F23" s="52"/>
      <c r="G23" s="52"/>
    </row>
    <row r="24" spans="1:7" s="28" customFormat="1" x14ac:dyDescent="0.3">
      <c r="A24" s="65" t="s">
        <v>20</v>
      </c>
      <c r="B24" s="65"/>
      <c r="C24" s="65"/>
      <c r="D24" s="65"/>
      <c r="E24" s="65"/>
      <c r="F24" s="65"/>
      <c r="G24" s="65"/>
    </row>
    <row r="25" spans="1:7" s="28" customFormat="1" x14ac:dyDescent="0.3">
      <c r="A25" s="65" t="s">
        <v>21</v>
      </c>
      <c r="B25" s="65"/>
      <c r="C25" s="65"/>
      <c r="D25" s="65"/>
      <c r="E25" s="65"/>
      <c r="F25" s="65"/>
      <c r="G25" s="65"/>
    </row>
    <row r="26" spans="1:7" s="28" customFormat="1" x14ac:dyDescent="0.3">
      <c r="A26" s="65" t="s">
        <v>22</v>
      </c>
      <c r="B26" s="65"/>
      <c r="C26" s="65"/>
      <c r="D26" s="65"/>
      <c r="E26" s="65"/>
      <c r="F26" s="65"/>
      <c r="G26" s="65"/>
    </row>
    <row r="27" spans="1:7" s="28" customFormat="1" x14ac:dyDescent="0.3">
      <c r="A27" s="65" t="s">
        <v>23</v>
      </c>
      <c r="B27" s="65"/>
      <c r="C27" s="65"/>
      <c r="D27" s="65"/>
      <c r="E27" s="65"/>
      <c r="F27" s="65"/>
      <c r="G27" s="65"/>
    </row>
    <row r="28" spans="1:7" s="28" customFormat="1" x14ac:dyDescent="0.3">
      <c r="A28" s="65" t="s">
        <v>24</v>
      </c>
      <c r="B28" s="65"/>
      <c r="C28" s="65"/>
      <c r="D28" s="65"/>
      <c r="E28" s="65"/>
      <c r="F28" s="65"/>
      <c r="G28" s="65"/>
    </row>
    <row r="29" spans="1:7" s="28" customFormat="1" x14ac:dyDescent="0.3">
      <c r="A29" s="65" t="s">
        <v>25</v>
      </c>
      <c r="B29" s="65"/>
      <c r="C29" s="65"/>
      <c r="D29" s="65"/>
      <c r="E29" s="65"/>
      <c r="F29" s="65"/>
      <c r="G29" s="65"/>
    </row>
    <row r="30" spans="1:7" s="28" customFormat="1" x14ac:dyDescent="0.3"/>
    <row r="31" spans="1:7" s="28" customFormat="1" x14ac:dyDescent="0.3"/>
    <row r="32" spans="1:7" s="28" customFormat="1" x14ac:dyDescent="0.3"/>
    <row r="33" s="28" customFormat="1" x14ac:dyDescent="0.3"/>
    <row r="34" s="28" customFormat="1" x14ac:dyDescent="0.3"/>
    <row r="35" s="28" customFormat="1" x14ac:dyDescent="0.3"/>
    <row r="36" s="28" customFormat="1" x14ac:dyDescent="0.3"/>
    <row r="37" s="28" customFormat="1" x14ac:dyDescent="0.3"/>
    <row r="38" s="28" customFormat="1" x14ac:dyDescent="0.3"/>
    <row r="39" s="28" customFormat="1" x14ac:dyDescent="0.3"/>
    <row r="40" s="28" customFormat="1" x14ac:dyDescent="0.3"/>
    <row r="41" s="28" customFormat="1" x14ac:dyDescent="0.3"/>
    <row r="42" s="28" customFormat="1" x14ac:dyDescent="0.3"/>
    <row r="43" s="28" customFormat="1" x14ac:dyDescent="0.3"/>
    <row r="44" s="28" customFormat="1" x14ac:dyDescent="0.3"/>
    <row r="45" s="28" customFormat="1" x14ac:dyDescent="0.3"/>
    <row r="46" s="28" customFormat="1" x14ac:dyDescent="0.3"/>
    <row r="47" s="28" customFormat="1" x14ac:dyDescent="0.3"/>
    <row r="48" s="28" customFormat="1" x14ac:dyDescent="0.3"/>
    <row r="49" s="28" customFormat="1" x14ac:dyDescent="0.3"/>
    <row r="50" s="28" customFormat="1" x14ac:dyDescent="0.3"/>
    <row r="51" s="28" customFormat="1" x14ac:dyDescent="0.3"/>
    <row r="52" s="28" customFormat="1" x14ac:dyDescent="0.3"/>
    <row r="53" s="28" customFormat="1" x14ac:dyDescent="0.3"/>
    <row r="54" s="28" customFormat="1" x14ac:dyDescent="0.3"/>
    <row r="55" s="28" customFormat="1" x14ac:dyDescent="0.3"/>
    <row r="56" s="28" customFormat="1" x14ac:dyDescent="0.3"/>
    <row r="57" s="28" customFormat="1" x14ac:dyDescent="0.3"/>
    <row r="58" s="28" customFormat="1" x14ac:dyDescent="0.3"/>
    <row r="59" s="28" customFormat="1" x14ac:dyDescent="0.3"/>
    <row r="60" s="28" customFormat="1" x14ac:dyDescent="0.3"/>
    <row r="61" s="28" customFormat="1" x14ac:dyDescent="0.3"/>
    <row r="62" s="28" customFormat="1" x14ac:dyDescent="0.3"/>
    <row r="63" s="28" customFormat="1" x14ac:dyDescent="0.3"/>
    <row r="64" s="28" customFormat="1" x14ac:dyDescent="0.3"/>
    <row r="65" s="28" customFormat="1" x14ac:dyDescent="0.3"/>
    <row r="66" s="28" customFormat="1" x14ac:dyDescent="0.3"/>
    <row r="67" s="28" customFormat="1" x14ac:dyDescent="0.3"/>
    <row r="68" s="28" customFormat="1" x14ac:dyDescent="0.3"/>
    <row r="69" s="28" customFormat="1" x14ac:dyDescent="0.3"/>
    <row r="70" s="28" customFormat="1" x14ac:dyDescent="0.3"/>
    <row r="71" s="28" customFormat="1" x14ac:dyDescent="0.3"/>
    <row r="72" s="28" customFormat="1" x14ac:dyDescent="0.3"/>
    <row r="73" s="28" customFormat="1" x14ac:dyDescent="0.3"/>
    <row r="74" s="28" customFormat="1" x14ac:dyDescent="0.3"/>
    <row r="75" s="28" customFormat="1" x14ac:dyDescent="0.3"/>
    <row r="76" s="28" customFormat="1" x14ac:dyDescent="0.3"/>
    <row r="77" s="28" customFormat="1" x14ac:dyDescent="0.3"/>
    <row r="78" s="28" customFormat="1" x14ac:dyDescent="0.3"/>
    <row r="79" s="28" customFormat="1" x14ac:dyDescent="0.3"/>
    <row r="80" s="28" customFormat="1" x14ac:dyDescent="0.3"/>
    <row r="81" s="28" customFormat="1" x14ac:dyDescent="0.3"/>
    <row r="82" s="28" customFormat="1" x14ac:dyDescent="0.3"/>
    <row r="83" s="28" customFormat="1" x14ac:dyDescent="0.3"/>
    <row r="84" s="28" customFormat="1" x14ac:dyDescent="0.3"/>
    <row r="85" s="28" customFormat="1" x14ac:dyDescent="0.3"/>
    <row r="86" s="28" customFormat="1" x14ac:dyDescent="0.3"/>
    <row r="87" s="28" customFormat="1" x14ac:dyDescent="0.3"/>
    <row r="88" s="28" customFormat="1" x14ac:dyDescent="0.3"/>
    <row r="89" s="28" customFormat="1" x14ac:dyDescent="0.3"/>
    <row r="90" s="28" customFormat="1" x14ac:dyDescent="0.3"/>
    <row r="91" s="28" customFormat="1" x14ac:dyDescent="0.3"/>
    <row r="92" s="28" customFormat="1" x14ac:dyDescent="0.3"/>
    <row r="93" s="28" customFormat="1" x14ac:dyDescent="0.3"/>
    <row r="94" s="28" customFormat="1" x14ac:dyDescent="0.3"/>
    <row r="95" s="28" customFormat="1" x14ac:dyDescent="0.3"/>
    <row r="96" s="28" customFormat="1" x14ac:dyDescent="0.3"/>
    <row r="97" s="28" customFormat="1" x14ac:dyDescent="0.3"/>
    <row r="98" s="28" customFormat="1" x14ac:dyDescent="0.3"/>
    <row r="99" s="28" customFormat="1" x14ac:dyDescent="0.3"/>
    <row r="100" s="28" customFormat="1" x14ac:dyDescent="0.3"/>
    <row r="101" s="28" customFormat="1" x14ac:dyDescent="0.3"/>
    <row r="102" s="28" customFormat="1" x14ac:dyDescent="0.3"/>
    <row r="103" s="28" customFormat="1" x14ac:dyDescent="0.3"/>
    <row r="104" s="28" customFormat="1" x14ac:dyDescent="0.3"/>
    <row r="105" s="28" customFormat="1" x14ac:dyDescent="0.3"/>
    <row r="106" s="28" customFormat="1" x14ac:dyDescent="0.3"/>
    <row r="107" s="28" customFormat="1" x14ac:dyDescent="0.3"/>
    <row r="108" s="28" customFormat="1" x14ac:dyDescent="0.3"/>
    <row r="109" s="28" customFormat="1" x14ac:dyDescent="0.3"/>
    <row r="110" s="28" customFormat="1" x14ac:dyDescent="0.3"/>
    <row r="111" s="28" customFormat="1" x14ac:dyDescent="0.3"/>
    <row r="112" s="28" customFormat="1" x14ac:dyDescent="0.3"/>
    <row r="113" s="28" customFormat="1" x14ac:dyDescent="0.3"/>
    <row r="114" s="28" customFormat="1" x14ac:dyDescent="0.3"/>
    <row r="115" s="28" customFormat="1" x14ac:dyDescent="0.3"/>
    <row r="116" s="28" customFormat="1" x14ac:dyDescent="0.3"/>
    <row r="117" s="28" customFormat="1" x14ac:dyDescent="0.3"/>
    <row r="118" s="28" customFormat="1" x14ac:dyDescent="0.3"/>
    <row r="119" s="28" customFormat="1" x14ac:dyDescent="0.3"/>
    <row r="120" s="28" customFormat="1" x14ac:dyDescent="0.3"/>
    <row r="121" s="28" customFormat="1" x14ac:dyDescent="0.3"/>
    <row r="122" s="28" customFormat="1" x14ac:dyDescent="0.3"/>
    <row r="123" s="28" customFormat="1" x14ac:dyDescent="0.3"/>
    <row r="124" s="28" customFormat="1" x14ac:dyDescent="0.3"/>
    <row r="125" s="28" customFormat="1" x14ac:dyDescent="0.3"/>
    <row r="126" s="28" customFormat="1" x14ac:dyDescent="0.3"/>
    <row r="127" s="28" customFormat="1" x14ac:dyDescent="0.3"/>
    <row r="128" s="28" customFormat="1" x14ac:dyDescent="0.3"/>
    <row r="129" s="28" customFormat="1" x14ac:dyDescent="0.3"/>
    <row r="130" s="28" customFormat="1" x14ac:dyDescent="0.3"/>
    <row r="131" s="28" customFormat="1" x14ac:dyDescent="0.3"/>
    <row r="132" s="28" customFormat="1" x14ac:dyDescent="0.3"/>
    <row r="133" s="28" customFormat="1" x14ac:dyDescent="0.3"/>
    <row r="134" s="28" customFormat="1" x14ac:dyDescent="0.3"/>
    <row r="135" s="28" customFormat="1" x14ac:dyDescent="0.3"/>
    <row r="136" s="28" customFormat="1" x14ac:dyDescent="0.3"/>
    <row r="137" s="28" customFormat="1" x14ac:dyDescent="0.3"/>
    <row r="138" s="28" customFormat="1" x14ac:dyDescent="0.3"/>
    <row r="139" s="28" customFormat="1" x14ac:dyDescent="0.3"/>
    <row r="140" s="28" customFormat="1" x14ac:dyDescent="0.3"/>
    <row r="141" s="28" customFormat="1" x14ac:dyDescent="0.3"/>
    <row r="142" s="28" customFormat="1" x14ac:dyDescent="0.3"/>
    <row r="143" s="28" customFormat="1" x14ac:dyDescent="0.3"/>
    <row r="144" s="28" customFormat="1" x14ac:dyDescent="0.3"/>
    <row r="145" s="28" customFormat="1" x14ac:dyDescent="0.3"/>
    <row r="146" s="28" customFormat="1" x14ac:dyDescent="0.3"/>
    <row r="147" s="28" customFormat="1" x14ac:dyDescent="0.3"/>
    <row r="148" s="28" customFormat="1" x14ac:dyDescent="0.3"/>
    <row r="149" s="28" customFormat="1" x14ac:dyDescent="0.3"/>
    <row r="150" s="28" customFormat="1" x14ac:dyDescent="0.3"/>
    <row r="151" s="28" customFormat="1" x14ac:dyDescent="0.3"/>
    <row r="152" s="28" customFormat="1" x14ac:dyDescent="0.3"/>
    <row r="153" s="28" customFormat="1" x14ac:dyDescent="0.3"/>
    <row r="154" s="28" customFormat="1" x14ac:dyDescent="0.3"/>
    <row r="155" s="28" customFormat="1" x14ac:dyDescent="0.3"/>
    <row r="156" s="28" customFormat="1" x14ac:dyDescent="0.3"/>
    <row r="157" s="28" customFormat="1" x14ac:dyDescent="0.3"/>
    <row r="158" s="28" customFormat="1" x14ac:dyDescent="0.3"/>
    <row r="159" s="28" customFormat="1" x14ac:dyDescent="0.3"/>
    <row r="160" s="28" customFormat="1" x14ac:dyDescent="0.3"/>
    <row r="161" s="28" customFormat="1" x14ac:dyDescent="0.3"/>
    <row r="162" s="28" customFormat="1" x14ac:dyDescent="0.3"/>
    <row r="163" s="28" customFormat="1" x14ac:dyDescent="0.3"/>
    <row r="164" s="28" customFormat="1" x14ac:dyDescent="0.3"/>
    <row r="165" s="28" customFormat="1" x14ac:dyDescent="0.3"/>
  </sheetData>
  <mergeCells count="15">
    <mergeCell ref="A1:G1"/>
    <mergeCell ref="A24:G24"/>
    <mergeCell ref="A12:G12"/>
    <mergeCell ref="A14:G15"/>
    <mergeCell ref="A22:F22"/>
    <mergeCell ref="A28:G28"/>
    <mergeCell ref="A29:G29"/>
    <mergeCell ref="A16:G16"/>
    <mergeCell ref="A3:G3"/>
    <mergeCell ref="A6:G6"/>
    <mergeCell ref="I3:L4"/>
    <mergeCell ref="I7:L8"/>
    <mergeCell ref="A25:G25"/>
    <mergeCell ref="A26:G26"/>
    <mergeCell ref="A27:G2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5"/>
  <sheetViews>
    <sheetView workbookViewId="0">
      <selection activeCell="L32" sqref="L32"/>
    </sheetView>
  </sheetViews>
  <sheetFormatPr defaultRowHeight="14.4" x14ac:dyDescent="0.3"/>
  <cols>
    <col min="1" max="1" width="2.6640625" style="28" customWidth="1"/>
    <col min="2" max="2" width="40.44140625" customWidth="1"/>
    <col min="3" max="3" width="11.6640625" customWidth="1"/>
    <col min="4" max="7" width="9.33203125" bestFit="1" customWidth="1"/>
    <col min="8" max="8" width="10.109375" bestFit="1" customWidth="1"/>
    <col min="9" max="9" width="9.33203125" customWidth="1"/>
    <col min="10" max="10" width="9.33203125" bestFit="1" customWidth="1"/>
    <col min="11" max="24" width="9.109375" style="28"/>
  </cols>
  <sheetData>
    <row r="1" spans="2:13" ht="15.6" x14ac:dyDescent="0.3">
      <c r="B1" s="93" t="s">
        <v>32</v>
      </c>
      <c r="C1" s="85"/>
      <c r="D1" s="85"/>
      <c r="E1" s="85"/>
      <c r="F1" s="85"/>
      <c r="G1" s="85"/>
      <c r="H1" s="85"/>
      <c r="I1" s="85"/>
      <c r="J1" s="86"/>
    </row>
    <row r="2" spans="2:13" ht="43.2" x14ac:dyDescent="0.3">
      <c r="B2" s="13"/>
      <c r="C2" s="2">
        <v>2013</v>
      </c>
      <c r="D2" s="2">
        <v>2014</v>
      </c>
      <c r="E2" s="2">
        <v>2015</v>
      </c>
      <c r="F2" s="2">
        <v>2016</v>
      </c>
      <c r="G2" s="2">
        <v>2017</v>
      </c>
      <c r="H2" s="3" t="s">
        <v>0</v>
      </c>
      <c r="I2" s="3" t="s">
        <v>81</v>
      </c>
      <c r="J2" s="3" t="s">
        <v>1</v>
      </c>
    </row>
    <row r="3" spans="2:13" x14ac:dyDescent="0.3">
      <c r="B3" s="84" t="s">
        <v>2</v>
      </c>
      <c r="C3" s="85"/>
      <c r="D3" s="85"/>
      <c r="E3" s="85"/>
      <c r="F3" s="85"/>
      <c r="G3" s="85"/>
      <c r="H3" s="85"/>
      <c r="I3" s="85"/>
      <c r="J3" s="86"/>
    </row>
    <row r="4" spans="2:13" x14ac:dyDescent="0.3">
      <c r="B4" s="1" t="s">
        <v>3</v>
      </c>
      <c r="C4" s="57">
        <v>48000</v>
      </c>
      <c r="D4" s="57">
        <v>49440</v>
      </c>
      <c r="E4" s="57">
        <v>50923</v>
      </c>
      <c r="F4" s="57">
        <v>52450</v>
      </c>
      <c r="G4" s="57">
        <v>54024</v>
      </c>
      <c r="H4" s="4">
        <f>SUM(C4:G4)</f>
        <v>254837</v>
      </c>
      <c r="I4" s="4">
        <f>SUM(H4*0.4)</f>
        <v>101934.8</v>
      </c>
      <c r="J4" s="4">
        <f>SUM(H4*0.6)</f>
        <v>152902.19999999998</v>
      </c>
      <c r="L4" s="29"/>
    </row>
    <row r="5" spans="2:13" x14ac:dyDescent="0.3">
      <c r="B5" s="5" t="s">
        <v>4</v>
      </c>
      <c r="C5" s="57">
        <v>700</v>
      </c>
      <c r="D5" s="57">
        <v>700</v>
      </c>
      <c r="E5" s="57">
        <v>700</v>
      </c>
      <c r="F5" s="57">
        <v>700</v>
      </c>
      <c r="G5" s="57">
        <v>700</v>
      </c>
      <c r="H5" s="4">
        <f t="shared" ref="H5:H7" si="0">SUM(C5:G5)</f>
        <v>3500</v>
      </c>
      <c r="I5" s="4">
        <f t="shared" ref="I5:I7" si="1">SUM(H5*0.4)</f>
        <v>1400</v>
      </c>
      <c r="J5" s="4">
        <f t="shared" ref="J5:J7" si="2">SUM(H5*0.6)</f>
        <v>2100</v>
      </c>
      <c r="L5" s="29"/>
    </row>
    <row r="6" spans="2:13" x14ac:dyDescent="0.3">
      <c r="B6" s="5" t="s">
        <v>82</v>
      </c>
      <c r="C6" s="57">
        <v>950</v>
      </c>
      <c r="D6" s="57">
        <v>950</v>
      </c>
      <c r="E6" s="57">
        <v>950</v>
      </c>
      <c r="F6" s="57">
        <v>950</v>
      </c>
      <c r="G6" s="57">
        <v>950</v>
      </c>
      <c r="H6" s="4">
        <f t="shared" si="0"/>
        <v>4750</v>
      </c>
      <c r="I6" s="4">
        <f t="shared" si="1"/>
        <v>1900</v>
      </c>
      <c r="J6" s="4">
        <f t="shared" si="2"/>
        <v>2850</v>
      </c>
    </row>
    <row r="7" spans="2:13" x14ac:dyDescent="0.3">
      <c r="B7" s="1" t="s">
        <v>5</v>
      </c>
      <c r="C7" s="58">
        <v>1613</v>
      </c>
      <c r="D7" s="57">
        <v>200</v>
      </c>
      <c r="E7" s="57">
        <v>200</v>
      </c>
      <c r="F7" s="57">
        <v>200</v>
      </c>
      <c r="G7" s="57">
        <v>200</v>
      </c>
      <c r="H7" s="4">
        <f t="shared" si="0"/>
        <v>2413</v>
      </c>
      <c r="I7" s="4">
        <f t="shared" si="1"/>
        <v>965.2</v>
      </c>
      <c r="J7" s="4">
        <f t="shared" si="2"/>
        <v>1447.8</v>
      </c>
      <c r="M7" s="29"/>
    </row>
    <row r="8" spans="2:13" x14ac:dyDescent="0.3">
      <c r="B8" s="1" t="s">
        <v>6</v>
      </c>
      <c r="C8" s="57">
        <v>300</v>
      </c>
      <c r="D8" s="57">
        <v>300</v>
      </c>
      <c r="E8" s="57">
        <v>300</v>
      </c>
      <c r="F8" s="57">
        <v>300</v>
      </c>
      <c r="G8" s="57">
        <v>300</v>
      </c>
      <c r="H8" s="4">
        <f>SUM(C8:G8)</f>
        <v>1500</v>
      </c>
      <c r="I8" s="4">
        <f>SUM(H8*0.4)</f>
        <v>600</v>
      </c>
      <c r="J8" s="4">
        <f>SUM(H8*0.6)</f>
        <v>900</v>
      </c>
    </row>
    <row r="9" spans="2:13" x14ac:dyDescent="0.3">
      <c r="B9" s="1" t="s">
        <v>70</v>
      </c>
      <c r="C9" s="57">
        <v>1800</v>
      </c>
      <c r="D9" s="57">
        <v>1800</v>
      </c>
      <c r="E9" s="57">
        <v>1800</v>
      </c>
      <c r="F9" s="57">
        <v>1800</v>
      </c>
      <c r="G9" s="57">
        <v>1800</v>
      </c>
      <c r="H9" s="4">
        <f>SUM(C9:G9)</f>
        <v>9000</v>
      </c>
      <c r="I9" s="4">
        <f>SUM(H9*0.4)</f>
        <v>3600</v>
      </c>
      <c r="J9" s="4">
        <f>SUM(H9*0.6)</f>
        <v>5400</v>
      </c>
    </row>
    <row r="10" spans="2:13" x14ac:dyDescent="0.3">
      <c r="B10" s="30" t="s">
        <v>30</v>
      </c>
      <c r="C10" s="31">
        <f>SUM(C4:C9)</f>
        <v>53363</v>
      </c>
      <c r="D10" s="31">
        <f t="shared" ref="D10:G10" si="3">SUM(D4:D9)</f>
        <v>53390</v>
      </c>
      <c r="E10" s="31">
        <f t="shared" si="3"/>
        <v>54873</v>
      </c>
      <c r="F10" s="31">
        <f t="shared" si="3"/>
        <v>56400</v>
      </c>
      <c r="G10" s="31">
        <f t="shared" si="3"/>
        <v>57974</v>
      </c>
      <c r="H10" s="31">
        <f>SUM(C10:G10)</f>
        <v>276000</v>
      </c>
      <c r="I10" s="31">
        <f>SUM(H10*0.4)</f>
        <v>110400</v>
      </c>
      <c r="J10" s="31">
        <f>SUM(H10*0.6)</f>
        <v>165600</v>
      </c>
    </row>
    <row r="11" spans="2:13" x14ac:dyDescent="0.3">
      <c r="B11" s="48"/>
      <c r="C11" s="49"/>
      <c r="D11" s="49"/>
      <c r="E11" s="49"/>
      <c r="F11" s="49"/>
      <c r="G11" s="49"/>
      <c r="H11" s="49"/>
      <c r="I11" s="49"/>
      <c r="J11" s="50"/>
    </row>
    <row r="12" spans="2:13" x14ac:dyDescent="0.3">
      <c r="B12" s="84" t="s">
        <v>83</v>
      </c>
      <c r="C12" s="97"/>
      <c r="D12" s="97"/>
      <c r="E12" s="97"/>
      <c r="F12" s="97"/>
      <c r="G12" s="97"/>
      <c r="H12" s="97"/>
      <c r="I12" s="97"/>
      <c r="J12" s="98"/>
    </row>
    <row r="13" spans="2:13" x14ac:dyDescent="0.3">
      <c r="B13" s="1" t="s">
        <v>76</v>
      </c>
      <c r="C13" s="4"/>
      <c r="D13" s="4"/>
      <c r="E13" s="4">
        <v>75000</v>
      </c>
      <c r="F13" s="4">
        <v>75000</v>
      </c>
      <c r="G13" s="4">
        <v>75000</v>
      </c>
      <c r="H13" s="4">
        <f>SUM(C13:G13)</f>
        <v>225000</v>
      </c>
      <c r="I13" s="4">
        <f>SUM(H13*0.4)</f>
        <v>90000</v>
      </c>
      <c r="J13" s="4">
        <f>SUM(H13*0.6)</f>
        <v>135000</v>
      </c>
    </row>
    <row r="14" spans="2:13" x14ac:dyDescent="0.3">
      <c r="B14" s="1" t="s">
        <v>8</v>
      </c>
      <c r="C14" s="4"/>
      <c r="D14" s="4"/>
      <c r="E14" s="4">
        <v>40000</v>
      </c>
      <c r="F14" s="4">
        <v>40000</v>
      </c>
      <c r="G14" s="4">
        <v>40000</v>
      </c>
      <c r="H14" s="4">
        <f>SUM(C14:G14)</f>
        <v>120000</v>
      </c>
      <c r="I14" s="4">
        <f>SUM(H14*0.4)</f>
        <v>48000</v>
      </c>
      <c r="J14" s="4">
        <f>SUM(H14*0.6)</f>
        <v>72000</v>
      </c>
    </row>
    <row r="15" spans="2:13" x14ac:dyDescent="0.3">
      <c r="B15" s="30" t="s">
        <v>30</v>
      </c>
      <c r="C15" s="31">
        <f t="shared" ref="C15:D15" si="4">SUM(C13:C14)</f>
        <v>0</v>
      </c>
      <c r="D15" s="31">
        <f t="shared" si="4"/>
        <v>0</v>
      </c>
      <c r="E15" s="31">
        <f>SUM(E13:E14)</f>
        <v>115000</v>
      </c>
      <c r="F15" s="31">
        <f t="shared" ref="F15:G15" si="5">SUM(F13:F14)</f>
        <v>115000</v>
      </c>
      <c r="G15" s="31">
        <f t="shared" si="5"/>
        <v>115000</v>
      </c>
      <c r="H15" s="31">
        <f>SUM(C15:G15)</f>
        <v>345000</v>
      </c>
      <c r="I15" s="56">
        <f>SUM(H15*0.4)</f>
        <v>138000</v>
      </c>
      <c r="J15" s="31">
        <f>SUM(H15*0.6)</f>
        <v>207000</v>
      </c>
    </row>
    <row r="16" spans="2:13" x14ac:dyDescent="0.3">
      <c r="B16" s="8"/>
      <c r="C16" s="9"/>
      <c r="D16" s="9"/>
      <c r="E16" s="9"/>
      <c r="F16" s="9"/>
      <c r="G16" s="9"/>
      <c r="H16" s="9"/>
      <c r="I16" s="9"/>
      <c r="J16" s="10"/>
    </row>
    <row r="17" spans="2:10" x14ac:dyDescent="0.3">
      <c r="B17" s="75" t="s">
        <v>84</v>
      </c>
      <c r="C17" s="95"/>
      <c r="D17" s="95"/>
      <c r="E17" s="95"/>
      <c r="F17" s="95"/>
      <c r="G17" s="95"/>
      <c r="H17" s="95"/>
      <c r="I17" s="95"/>
      <c r="J17" s="96"/>
    </row>
    <row r="18" spans="2:10" x14ac:dyDescent="0.3">
      <c r="B18" s="1" t="s">
        <v>28</v>
      </c>
      <c r="C18" s="4">
        <v>1000</v>
      </c>
      <c r="D18" s="4">
        <v>4500</v>
      </c>
      <c r="E18" s="4">
        <v>500</v>
      </c>
      <c r="F18" s="4">
        <v>500</v>
      </c>
      <c r="G18" s="4">
        <v>1000</v>
      </c>
      <c r="H18" s="4">
        <f>SUM(C18:G18)</f>
        <v>7500</v>
      </c>
      <c r="I18" s="4">
        <f>SUM(H18*0.4)</f>
        <v>3000</v>
      </c>
      <c r="J18" s="4">
        <f>SUM(H18*0.6)</f>
        <v>4500</v>
      </c>
    </row>
    <row r="19" spans="2:10" x14ac:dyDescent="0.3">
      <c r="B19" s="1" t="s">
        <v>29</v>
      </c>
      <c r="C19" s="4">
        <v>300</v>
      </c>
      <c r="D19" s="4">
        <v>300</v>
      </c>
      <c r="E19" s="4">
        <v>300</v>
      </c>
      <c r="F19" s="4">
        <v>300</v>
      </c>
      <c r="G19" s="4">
        <v>300</v>
      </c>
      <c r="H19" s="4">
        <f t="shared" ref="H19:H20" si="6">SUM(C19:G19)</f>
        <v>1500</v>
      </c>
      <c r="I19" s="4">
        <f>SUM(H19*0.4)</f>
        <v>600</v>
      </c>
      <c r="J19" s="4">
        <f>SUM(H19*0.6)</f>
        <v>900</v>
      </c>
    </row>
    <row r="20" spans="2:10" x14ac:dyDescent="0.3">
      <c r="B20" s="30" t="s">
        <v>30</v>
      </c>
      <c r="C20" s="31">
        <f>SUM(C18:C19)</f>
        <v>1300</v>
      </c>
      <c r="D20" s="31">
        <f t="shared" ref="D20:G20" si="7">SUM(D18:D19)</f>
        <v>4800</v>
      </c>
      <c r="E20" s="31">
        <f t="shared" si="7"/>
        <v>800</v>
      </c>
      <c r="F20" s="31">
        <f t="shared" si="7"/>
        <v>800</v>
      </c>
      <c r="G20" s="31">
        <f t="shared" si="7"/>
        <v>1300</v>
      </c>
      <c r="H20" s="31">
        <f t="shared" si="6"/>
        <v>9000</v>
      </c>
      <c r="I20" s="31">
        <f>SUM(H20*0.4)</f>
        <v>3600</v>
      </c>
      <c r="J20" s="31">
        <f>SUM(H20*0.6)</f>
        <v>5400</v>
      </c>
    </row>
    <row r="21" spans="2:10" x14ac:dyDescent="0.3">
      <c r="B21" s="8"/>
      <c r="C21" s="9"/>
      <c r="D21" s="9"/>
      <c r="E21" s="9"/>
      <c r="F21" s="9"/>
      <c r="G21" s="9"/>
      <c r="H21" s="9"/>
      <c r="I21" s="9"/>
      <c r="J21" s="10"/>
    </row>
    <row r="22" spans="2:10" x14ac:dyDescent="0.3">
      <c r="B22" s="75" t="s">
        <v>27</v>
      </c>
      <c r="C22" s="95"/>
      <c r="D22" s="95"/>
      <c r="E22" s="95"/>
      <c r="F22" s="95"/>
      <c r="G22" s="95"/>
      <c r="H22" s="95"/>
      <c r="I22" s="95"/>
      <c r="J22" s="96"/>
    </row>
    <row r="23" spans="2:10" x14ac:dyDescent="0.3">
      <c r="B23" s="1" t="s">
        <v>71</v>
      </c>
      <c r="C23" s="4">
        <v>200</v>
      </c>
      <c r="D23" s="4">
        <v>200</v>
      </c>
      <c r="E23" s="4">
        <v>200</v>
      </c>
      <c r="F23" s="4">
        <v>200</v>
      </c>
      <c r="G23" s="4">
        <v>200</v>
      </c>
      <c r="H23" s="4">
        <f>SUM(C23:G23)</f>
        <v>1000</v>
      </c>
      <c r="I23" s="4">
        <f>SUM(H23*0.4)</f>
        <v>400</v>
      </c>
      <c r="J23" s="4">
        <f>SUM(H23*0.6)</f>
        <v>600</v>
      </c>
    </row>
    <row r="24" spans="2:10" x14ac:dyDescent="0.3">
      <c r="B24" s="30" t="s">
        <v>30</v>
      </c>
      <c r="C24" s="31">
        <f>SUM(C23:C23)</f>
        <v>200</v>
      </c>
      <c r="D24" s="31">
        <f>SUM(D23:D23)</f>
        <v>200</v>
      </c>
      <c r="E24" s="31">
        <f>SUM(E23:E23)</f>
        <v>200</v>
      </c>
      <c r="F24" s="31">
        <f>SUM(F23:F23)</f>
        <v>200</v>
      </c>
      <c r="G24" s="31">
        <f>SUM(G23:G23)</f>
        <v>200</v>
      </c>
      <c r="H24" s="31">
        <f>SUM(C24:G24)</f>
        <v>1000</v>
      </c>
      <c r="I24" s="31">
        <f>SUM(H24*0.4)</f>
        <v>400</v>
      </c>
      <c r="J24" s="31">
        <f>SUM(H24*0.6)</f>
        <v>600</v>
      </c>
    </row>
    <row r="25" spans="2:10" x14ac:dyDescent="0.3">
      <c r="B25" s="8"/>
      <c r="C25" s="11"/>
      <c r="D25" s="11"/>
      <c r="E25" s="11"/>
      <c r="F25" s="11"/>
      <c r="G25" s="11"/>
      <c r="H25" s="11"/>
      <c r="I25" s="11"/>
      <c r="J25" s="12"/>
    </row>
    <row r="26" spans="2:10" x14ac:dyDescent="0.3">
      <c r="B26" s="94" t="s">
        <v>78</v>
      </c>
      <c r="C26" s="76"/>
      <c r="D26" s="76"/>
      <c r="E26" s="76"/>
      <c r="F26" s="76"/>
      <c r="G26" s="76"/>
      <c r="H26" s="76"/>
      <c r="I26" s="76"/>
      <c r="J26" s="77"/>
    </row>
    <row r="27" spans="2:10" s="28" customFormat="1" x14ac:dyDescent="0.3">
      <c r="B27" s="32" t="s">
        <v>9</v>
      </c>
      <c r="C27" s="33">
        <f>SUM(C10,C15,C20,C24)</f>
        <v>54863</v>
      </c>
      <c r="D27" s="33">
        <f t="shared" ref="D27:G27" si="8">SUM(D10,D15,D20,D24)</f>
        <v>58390</v>
      </c>
      <c r="E27" s="33">
        <f t="shared" si="8"/>
        <v>170873</v>
      </c>
      <c r="F27" s="33">
        <f t="shared" si="8"/>
        <v>172400</v>
      </c>
      <c r="G27" s="33">
        <f t="shared" si="8"/>
        <v>174474</v>
      </c>
      <c r="H27" s="33">
        <f>SUM(H10,H15,H20,H24)</f>
        <v>631000</v>
      </c>
      <c r="I27" s="55">
        <f>SUM(I10,I15,I20,I24)</f>
        <v>252400</v>
      </c>
      <c r="J27" s="54">
        <f>SUM(J10,J15,J20,J24)</f>
        <v>378600</v>
      </c>
    </row>
    <row r="28" spans="2:10" ht="7.5" customHeight="1" x14ac:dyDescent="0.3">
      <c r="B28" s="28"/>
      <c r="C28" s="28"/>
      <c r="D28" s="28"/>
      <c r="E28" s="28"/>
      <c r="F28" s="28"/>
      <c r="G28" s="28"/>
      <c r="H28" s="28"/>
      <c r="I28" s="28"/>
      <c r="J28" s="28"/>
    </row>
    <row r="29" spans="2:10" x14ac:dyDescent="0.3">
      <c r="B29" s="26" t="s">
        <v>75</v>
      </c>
      <c r="C29" s="27">
        <f>SUM(C27*0.6)</f>
        <v>32917.799999999996</v>
      </c>
      <c r="D29" s="27">
        <f t="shared" ref="D29:G29" si="9">SUM(D27*0.6)</f>
        <v>35034</v>
      </c>
      <c r="E29" s="27">
        <f t="shared" si="9"/>
        <v>102523.8</v>
      </c>
      <c r="F29" s="27">
        <f t="shared" si="9"/>
        <v>103440</v>
      </c>
      <c r="G29" s="27">
        <f t="shared" si="9"/>
        <v>104684.4</v>
      </c>
      <c r="H29" s="27">
        <f>SUM(H27*0.6)</f>
        <v>378600</v>
      </c>
      <c r="I29" s="29"/>
      <c r="J29" s="29"/>
    </row>
    <row r="30" spans="2:10" s="28" customFormat="1" ht="17.25" customHeight="1" x14ac:dyDescent="0.3">
      <c r="B30" s="20" t="s">
        <v>74</v>
      </c>
      <c r="C30" s="21">
        <f>SUM(C27*0.4)</f>
        <v>21945.200000000001</v>
      </c>
      <c r="D30" s="21">
        <f t="shared" ref="D30:H30" si="10">SUM(D27*0.4)</f>
        <v>23356</v>
      </c>
      <c r="E30" s="21">
        <f t="shared" si="10"/>
        <v>68349.2</v>
      </c>
      <c r="F30" s="21">
        <f t="shared" si="10"/>
        <v>68960</v>
      </c>
      <c r="G30" s="21">
        <f t="shared" si="10"/>
        <v>69789.600000000006</v>
      </c>
      <c r="H30" s="21">
        <f t="shared" si="10"/>
        <v>252400</v>
      </c>
      <c r="I30" s="29"/>
      <c r="J30" s="29"/>
    </row>
    <row r="31" spans="2:10" ht="6.75" customHeight="1" x14ac:dyDescent="0.3">
      <c r="B31" s="28"/>
      <c r="C31" s="29"/>
      <c r="D31" s="29"/>
      <c r="E31" s="29"/>
      <c r="F31" s="29"/>
      <c r="G31" s="29"/>
      <c r="H31" s="29"/>
      <c r="I31" s="29"/>
      <c r="J31" s="29"/>
    </row>
    <row r="32" spans="2:10" x14ac:dyDescent="0.3">
      <c r="B32" s="24" t="s">
        <v>77</v>
      </c>
      <c r="C32" s="25">
        <f>SUM(C10,C20,C24)*0.4</f>
        <v>21945.200000000001</v>
      </c>
      <c r="D32" s="25">
        <f t="shared" ref="D32:G32" si="11">SUM(D10,D20,D24)*0.4</f>
        <v>23356</v>
      </c>
      <c r="E32" s="25">
        <f t="shared" si="11"/>
        <v>22349.200000000001</v>
      </c>
      <c r="F32" s="25">
        <f t="shared" si="11"/>
        <v>22960</v>
      </c>
      <c r="G32" s="25">
        <f t="shared" si="11"/>
        <v>23789.600000000002</v>
      </c>
      <c r="H32" s="25">
        <f>SUM(H10,H20,H24)*0.4</f>
        <v>114400</v>
      </c>
      <c r="I32" s="29"/>
      <c r="J32" s="29"/>
    </row>
    <row r="33" spans="2:10" s="28" customFormat="1" x14ac:dyDescent="0.3">
      <c r="B33" s="22" t="s">
        <v>73</v>
      </c>
      <c r="C33" s="23">
        <f>SUM(C15)*0.4</f>
        <v>0</v>
      </c>
      <c r="D33" s="23">
        <f t="shared" ref="D33:H33" si="12">SUM(D15)*0.4</f>
        <v>0</v>
      </c>
      <c r="E33" s="23">
        <f t="shared" si="12"/>
        <v>46000</v>
      </c>
      <c r="F33" s="23">
        <f t="shared" si="12"/>
        <v>46000</v>
      </c>
      <c r="G33" s="23">
        <f t="shared" si="12"/>
        <v>46000</v>
      </c>
      <c r="H33" s="23">
        <f t="shared" si="12"/>
        <v>138000</v>
      </c>
      <c r="I33" s="29"/>
      <c r="J33" s="29"/>
    </row>
    <row r="34" spans="2:10" s="28" customFormat="1" x14ac:dyDescent="0.3">
      <c r="C34" s="29"/>
      <c r="D34" s="29"/>
      <c r="E34" s="29"/>
      <c r="F34" s="29"/>
      <c r="G34" s="29"/>
      <c r="H34" s="29"/>
      <c r="I34" s="29"/>
      <c r="J34" s="29"/>
    </row>
    <row r="35" spans="2:10" s="28" customFormat="1" ht="26.25" customHeight="1" x14ac:dyDescent="0.3">
      <c r="C35" s="87" t="s">
        <v>86</v>
      </c>
      <c r="D35" s="88"/>
      <c r="E35" s="88"/>
      <c r="F35" s="88"/>
      <c r="G35" s="89"/>
    </row>
    <row r="36" spans="2:10" s="28" customFormat="1" ht="20.25" customHeight="1" x14ac:dyDescent="0.3">
      <c r="C36" s="90"/>
      <c r="D36" s="91"/>
      <c r="E36" s="91"/>
      <c r="F36" s="91"/>
      <c r="G36" s="92"/>
    </row>
    <row r="37" spans="2:10" s="28" customFormat="1" x14ac:dyDescent="0.3"/>
    <row r="38" spans="2:10" s="28" customFormat="1" x14ac:dyDescent="0.3"/>
    <row r="39" spans="2:10" s="28" customFormat="1" x14ac:dyDescent="0.3"/>
    <row r="40" spans="2:10" s="28" customFormat="1" x14ac:dyDescent="0.3"/>
    <row r="41" spans="2:10" s="28" customFormat="1" x14ac:dyDescent="0.3"/>
    <row r="42" spans="2:10" s="28" customFormat="1" x14ac:dyDescent="0.3"/>
    <row r="43" spans="2:10" s="28" customFormat="1" x14ac:dyDescent="0.3"/>
    <row r="44" spans="2:10" s="28" customFormat="1" x14ac:dyDescent="0.3"/>
    <row r="45" spans="2:10" s="28" customFormat="1" x14ac:dyDescent="0.3"/>
    <row r="46" spans="2:10" s="28" customFormat="1" x14ac:dyDescent="0.3"/>
    <row r="47" spans="2:10" s="28" customFormat="1" x14ac:dyDescent="0.3"/>
    <row r="48" spans="2:10" s="28" customFormat="1" x14ac:dyDescent="0.3"/>
    <row r="49" s="28" customFormat="1" x14ac:dyDescent="0.3"/>
    <row r="50" s="28" customFormat="1" x14ac:dyDescent="0.3"/>
    <row r="51" s="28" customFormat="1" x14ac:dyDescent="0.3"/>
    <row r="52" s="28" customFormat="1" x14ac:dyDescent="0.3"/>
    <row r="53" s="28" customFormat="1" x14ac:dyDescent="0.3"/>
    <row r="54" s="28" customFormat="1" x14ac:dyDescent="0.3"/>
    <row r="55" s="28" customFormat="1" x14ac:dyDescent="0.3"/>
    <row r="56" s="28" customFormat="1" x14ac:dyDescent="0.3"/>
    <row r="57" s="28" customFormat="1" x14ac:dyDescent="0.3"/>
    <row r="58" s="28" customFormat="1" x14ac:dyDescent="0.3"/>
    <row r="59" s="28" customFormat="1" x14ac:dyDescent="0.3"/>
    <row r="60" s="28" customFormat="1" x14ac:dyDescent="0.3"/>
    <row r="61" s="28" customFormat="1" x14ac:dyDescent="0.3"/>
    <row r="62" s="28" customFormat="1" x14ac:dyDescent="0.3"/>
    <row r="63" s="28" customFormat="1" x14ac:dyDescent="0.3"/>
    <row r="64" s="28" customFormat="1" x14ac:dyDescent="0.3"/>
    <row r="65" spans="2:10" s="28" customFormat="1" x14ac:dyDescent="0.3"/>
    <row r="66" spans="2:10" s="28" customFormat="1" x14ac:dyDescent="0.3"/>
    <row r="67" spans="2:10" s="28" customFormat="1" x14ac:dyDescent="0.3"/>
    <row r="68" spans="2:10" s="28" customFormat="1" x14ac:dyDescent="0.3"/>
    <row r="69" spans="2:10" s="28" customFormat="1" x14ac:dyDescent="0.3"/>
    <row r="70" spans="2:10" s="28" customFormat="1" x14ac:dyDescent="0.3"/>
    <row r="71" spans="2:10" s="28" customFormat="1" x14ac:dyDescent="0.3"/>
    <row r="72" spans="2:10" s="28" customFormat="1" x14ac:dyDescent="0.3"/>
    <row r="73" spans="2:10" s="28" customFormat="1" x14ac:dyDescent="0.3"/>
    <row r="74" spans="2:10" s="28" customFormat="1" x14ac:dyDescent="0.3"/>
    <row r="75" spans="2:10" x14ac:dyDescent="0.3">
      <c r="B75" s="28"/>
      <c r="C75" s="28"/>
      <c r="D75" s="28"/>
      <c r="E75" s="28"/>
      <c r="F75" s="28"/>
      <c r="G75" s="28"/>
      <c r="H75" s="28"/>
      <c r="I75" s="28"/>
      <c r="J75" s="28"/>
    </row>
  </sheetData>
  <mergeCells count="7">
    <mergeCell ref="C35:G36"/>
    <mergeCell ref="B1:J1"/>
    <mergeCell ref="B26:J26"/>
    <mergeCell ref="B17:J17"/>
    <mergeCell ref="B3:J3"/>
    <mergeCell ref="B22:J22"/>
    <mergeCell ref="B12:J12"/>
  </mergeCells>
  <pageMargins left="0.7" right="0.7" top="0.32" bottom="0.28999999999999998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2"/>
  <sheetViews>
    <sheetView workbookViewId="0">
      <selection sqref="A1:C1"/>
    </sheetView>
  </sheetViews>
  <sheetFormatPr defaultRowHeight="14.4" x14ac:dyDescent="0.3"/>
  <cols>
    <col min="1" max="1" width="13.44140625" customWidth="1"/>
    <col min="2" max="2" width="39.5546875" customWidth="1"/>
    <col min="3" max="3" width="15.6640625" customWidth="1"/>
  </cols>
  <sheetData>
    <row r="1" spans="1:3" x14ac:dyDescent="0.3">
      <c r="A1" s="99" t="s">
        <v>79</v>
      </c>
      <c r="B1" s="99"/>
      <c r="C1" s="99"/>
    </row>
    <row r="2" spans="1:3" ht="15" customHeight="1" x14ac:dyDescent="0.3">
      <c r="A2" s="15" t="s">
        <v>33</v>
      </c>
      <c r="B2" s="15" t="s">
        <v>34</v>
      </c>
      <c r="C2" s="15" t="s">
        <v>35</v>
      </c>
    </row>
    <row r="3" spans="1:3" ht="15" customHeight="1" x14ac:dyDescent="0.3">
      <c r="A3" s="16">
        <v>340</v>
      </c>
      <c r="B3" s="17" t="s">
        <v>36</v>
      </c>
      <c r="C3" s="18" t="s">
        <v>37</v>
      </c>
    </row>
    <row r="4" spans="1:3" ht="15" customHeight="1" x14ac:dyDescent="0.3">
      <c r="A4" s="16">
        <v>351</v>
      </c>
      <c r="B4" s="17" t="s">
        <v>38</v>
      </c>
      <c r="C4" s="18" t="s">
        <v>39</v>
      </c>
    </row>
    <row r="5" spans="1:3" ht="15" customHeight="1" x14ac:dyDescent="0.3">
      <c r="A5" s="16">
        <v>382</v>
      </c>
      <c r="B5" s="17" t="s">
        <v>40</v>
      </c>
      <c r="C5" s="18" t="s">
        <v>41</v>
      </c>
    </row>
    <row r="6" spans="1:3" ht="15" customHeight="1" x14ac:dyDescent="0.3">
      <c r="A6" s="16">
        <v>380</v>
      </c>
      <c r="B6" s="17" t="s">
        <v>42</v>
      </c>
      <c r="C6" s="18" t="s">
        <v>43</v>
      </c>
    </row>
    <row r="7" spans="1:3" ht="15" customHeight="1" x14ac:dyDescent="0.3">
      <c r="A7" s="16">
        <v>390</v>
      </c>
      <c r="B7" s="17" t="s">
        <v>44</v>
      </c>
      <c r="C7" s="18" t="s">
        <v>45</v>
      </c>
    </row>
    <row r="8" spans="1:3" ht="15" customHeight="1" x14ac:dyDescent="0.3">
      <c r="A8" s="16">
        <v>393</v>
      </c>
      <c r="B8" s="17" t="s">
        <v>46</v>
      </c>
      <c r="C8" s="18" t="s">
        <v>47</v>
      </c>
    </row>
    <row r="9" spans="1:3" ht="15" customHeight="1" x14ac:dyDescent="0.3">
      <c r="A9" s="16">
        <v>412</v>
      </c>
      <c r="B9" s="17" t="s">
        <v>48</v>
      </c>
      <c r="C9" s="18" t="s">
        <v>49</v>
      </c>
    </row>
    <row r="10" spans="1:3" ht="15" customHeight="1" x14ac:dyDescent="0.3">
      <c r="A10" s="16">
        <v>512</v>
      </c>
      <c r="B10" s="17" t="s">
        <v>50</v>
      </c>
      <c r="C10" s="18" t="s">
        <v>51</v>
      </c>
    </row>
    <row r="11" spans="1:3" ht="15" customHeight="1" x14ac:dyDescent="0.3">
      <c r="A11" s="16">
        <v>516</v>
      </c>
      <c r="B11" s="17" t="s">
        <v>52</v>
      </c>
      <c r="C11" s="18" t="s">
        <v>53</v>
      </c>
    </row>
    <row r="12" spans="1:3" ht="15" customHeight="1" x14ac:dyDescent="0.3">
      <c r="A12" s="16" t="s">
        <v>54</v>
      </c>
      <c r="B12" s="17" t="s">
        <v>55</v>
      </c>
      <c r="C12" s="18" t="s">
        <v>56</v>
      </c>
    </row>
    <row r="13" spans="1:3" ht="15" customHeight="1" x14ac:dyDescent="0.3">
      <c r="A13" s="16">
        <v>550</v>
      </c>
      <c r="B13" s="17" t="s">
        <v>57</v>
      </c>
      <c r="C13" s="18" t="s">
        <v>58</v>
      </c>
    </row>
    <row r="14" spans="1:3" ht="15" customHeight="1" x14ac:dyDescent="0.3">
      <c r="A14" s="16">
        <v>590</v>
      </c>
      <c r="B14" s="17" t="s">
        <v>59</v>
      </c>
      <c r="C14" s="18" t="s">
        <v>56</v>
      </c>
    </row>
    <row r="15" spans="1:3" ht="15" customHeight="1" x14ac:dyDescent="0.3">
      <c r="A15" s="16">
        <v>610</v>
      </c>
      <c r="B15" s="17" t="s">
        <v>60</v>
      </c>
      <c r="C15" s="18" t="s">
        <v>37</v>
      </c>
    </row>
    <row r="16" spans="1:3" ht="15" customHeight="1" x14ac:dyDescent="0.3">
      <c r="A16" s="16">
        <v>614</v>
      </c>
      <c r="B16" s="17" t="s">
        <v>61</v>
      </c>
      <c r="C16" s="19">
        <v>1500</v>
      </c>
    </row>
    <row r="17" spans="1:3" ht="15" customHeight="1" x14ac:dyDescent="0.3">
      <c r="A17" s="16">
        <v>642</v>
      </c>
      <c r="B17" s="17" t="s">
        <v>62</v>
      </c>
      <c r="C17" s="19">
        <v>4000</v>
      </c>
    </row>
    <row r="18" spans="1:3" ht="15" customHeight="1" x14ac:dyDescent="0.3">
      <c r="A18" s="16"/>
      <c r="B18" s="17" t="s">
        <v>63</v>
      </c>
      <c r="C18" s="18" t="s">
        <v>64</v>
      </c>
    </row>
    <row r="19" spans="1:3" ht="15" customHeight="1" x14ac:dyDescent="0.3">
      <c r="A19" s="16">
        <v>633</v>
      </c>
      <c r="B19" s="17" t="s">
        <v>65</v>
      </c>
      <c r="C19" s="18" t="s">
        <v>66</v>
      </c>
    </row>
    <row r="20" spans="1:3" ht="15" customHeight="1" x14ac:dyDescent="0.3">
      <c r="A20" s="16"/>
      <c r="B20" s="17" t="s">
        <v>67</v>
      </c>
      <c r="C20" s="18" t="s">
        <v>68</v>
      </c>
    </row>
    <row r="21" spans="1:3" ht="30" customHeight="1" x14ac:dyDescent="0.3">
      <c r="A21" s="16">
        <v>312</v>
      </c>
      <c r="B21" s="17" t="s">
        <v>69</v>
      </c>
      <c r="C21" s="19">
        <v>90000</v>
      </c>
    </row>
    <row r="22" spans="1:3" ht="28.5" customHeight="1" x14ac:dyDescent="0.3">
      <c r="A22" s="100" t="s">
        <v>72</v>
      </c>
      <c r="B22" s="100"/>
      <c r="C22" s="100"/>
    </row>
  </sheetData>
  <mergeCells count="2">
    <mergeCell ref="A1:C1"/>
    <mergeCell ref="A22:C2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Part I Budget</vt:lpstr>
      <vt:lpstr>Part II Budget</vt:lpstr>
      <vt:lpstr>Part III Budget - BMPs</vt:lpstr>
      <vt:lpstr>'Part I Budget'!Print_Area</vt:lpstr>
      <vt:lpstr>'Part II Budget'!Print_Area</vt:lpstr>
      <vt:lpstr>'Part III Budget - BMPs'!Print_Area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Budget Tables</dc:title>
  <dc:creator>Jim Collins, Jr</dc:creator>
  <cp:lastModifiedBy>Johnson, Allen L.</cp:lastModifiedBy>
  <cp:lastPrinted>2012-08-10T14:53:54Z</cp:lastPrinted>
  <dcterms:created xsi:type="dcterms:W3CDTF">2012-08-09T15:37:30Z</dcterms:created>
  <dcterms:modified xsi:type="dcterms:W3CDTF">2018-06-12T18:34:01Z</dcterms:modified>
</cp:coreProperties>
</file>